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Projekcja prognozy" sheetId="1" r:id="rId1"/>
  </sheets>
  <definedNames>
    <definedName name="_xlnm.Print_Titles" localSheetId="0">'Projekcja prognozy'!$12:$12</definedName>
  </definedNames>
  <calcPr fullCalcOnLoad="1"/>
</workbook>
</file>

<file path=xl/sharedStrings.xml><?xml version="1.0" encoding="utf-8"?>
<sst xmlns="http://schemas.openxmlformats.org/spreadsheetml/2006/main" count="36" uniqueCount="35">
  <si>
    <t>1. Dochody ogółem, z tego:</t>
  </si>
  <si>
    <t>1.1 Dochody bieżące</t>
  </si>
  <si>
    <t>1.2 Dochody majątkowe, w tym:</t>
  </si>
  <si>
    <t>a) ze sprzedaży majątku</t>
  </si>
  <si>
    <t>2. Wydatki bieżące (bez kosztów obsługi długu), w tym m.in. na:</t>
  </si>
  <si>
    <t>a) wynagrodzenia i składki od nich naliczane</t>
  </si>
  <si>
    <t>b) wydatki związane z funkcjonowaniem organów Miasta Kielce</t>
  </si>
  <si>
    <t>c) wydatki z tytułu udzielanych poręczeń i gwarancji, w tym:</t>
  </si>
  <si>
    <t>- gwarancje i poręczenia podlegające wyłączeniu z limitów spłaty zobowiązań z art. 243 u.f.p.</t>
  </si>
  <si>
    <t>d) wydatki bieżące objęte limitem na przedsięwzięcia</t>
  </si>
  <si>
    <t>3. Wynik budżetu po zaplanowaniu wydatków bieżących (bez obsługi długu) (1-2)</t>
  </si>
  <si>
    <t>4. Nadwyżka budżetowa z lat ubiegłych + wolne środki, w tym:</t>
  </si>
  <si>
    <t>a) nadwyżka budżetowa z lat ubiegłych + wolne środki na pokrycie deficytu budżetu roku bieżącego</t>
  </si>
  <si>
    <t>5. Inne przychody niezwiązane z zaciągnięciem długu</t>
  </si>
  <si>
    <t>6. Środki na spłatę długu i wydatki majątkowe (3+4+5)</t>
  </si>
  <si>
    <t>7. Spłata i obsługa długu, w tym:</t>
  </si>
  <si>
    <t>a) rozchody z tytułu spłat rat kapitałowych oraz wykupu papierów wartościowych</t>
  </si>
  <si>
    <t>b) wydatki bieżące na obsługę długu</t>
  </si>
  <si>
    <t>9. Środki do dyspozycji na wydatki majątkowe (6-7-8)</t>
  </si>
  <si>
    <t>10. Wydatki majątkowe, w tym:</t>
  </si>
  <si>
    <t>a) wydatki majątkowe objęte limitem na przedsięwzięcia</t>
  </si>
  <si>
    <t>11. Przychody z kredytów, pożyczek i emisji obligacji</t>
  </si>
  <si>
    <t>12. Wynik finansowy budżetu (9-10+11)</t>
  </si>
  <si>
    <t>Wyszczególnienie</t>
  </si>
  <si>
    <t>Wieloletnia Prognoza Finansowa na lata 2011-2015</t>
  </si>
  <si>
    <t>Załącznik Nr 1</t>
  </si>
  <si>
    <t>Rady Miasta Kielce</t>
  </si>
  <si>
    <t>w zł</t>
  </si>
  <si>
    <t>MIASTO KIELCE</t>
  </si>
  <si>
    <t>8. Inne rozchody niezwiązane z obsługą długu</t>
  </si>
  <si>
    <t>do uchwały Nr V/80/2010</t>
  </si>
  <si>
    <t>z dnia  30  grudnia 2010r.</t>
  </si>
  <si>
    <t>Prezydenta Miasta Kielce</t>
  </si>
  <si>
    <t>do zarządzenia Nr  72 /2011</t>
  </si>
  <si>
    <t>z dnia  28  lutego 2011r.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</si>
</sst>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 Unicode MS"/>
      <family val="2"/>
    </font>
    <font>
      <sz val="10"/>
      <name val="Arial Unicode MS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Unicode MS"/>
      <family val="2"/>
    </font>
    <font>
      <sz val="8"/>
      <color indexed="8"/>
      <name val="Czcionka tekstu podstawowego"/>
      <family val="2"/>
    </font>
    <font>
      <b/>
      <sz val="10"/>
      <color indexed="8"/>
      <name val="Arial Unicode MS"/>
      <family val="2"/>
    </font>
    <font>
      <b/>
      <sz val="14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 Unicode MS"/>
      <family val="2"/>
    </font>
    <font>
      <sz val="8"/>
      <color theme="1"/>
      <name val="Czcionka tekstu podstawowego"/>
      <family val="2"/>
    </font>
    <font>
      <b/>
      <sz val="10"/>
      <color theme="1"/>
      <name val="Arial Unicode MS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0" fillId="0" borderId="10" xfId="0" applyFont="1" applyBorder="1" applyAlignment="1">
      <alignment wrapText="1"/>
    </xf>
    <xf numFmtId="3" fontId="40" fillId="0" borderId="10" xfId="0" applyNumberFormat="1" applyFont="1" applyBorder="1" applyAlignment="1">
      <alignment wrapText="1"/>
    </xf>
    <xf numFmtId="0" fontId="35" fillId="0" borderId="0" xfId="0" applyFont="1" applyAlignment="1">
      <alignment horizontal="center"/>
    </xf>
    <xf numFmtId="3" fontId="3" fillId="33" borderId="10" xfId="0" applyNumberFormat="1" applyFont="1" applyFill="1" applyBorder="1" applyAlignment="1">
      <alignment wrapText="1"/>
    </xf>
    <xf numFmtId="0" fontId="41" fillId="0" borderId="0" xfId="0" applyFont="1" applyAlignment="1">
      <alignment/>
    </xf>
    <xf numFmtId="0" fontId="41" fillId="0" borderId="0" xfId="0" applyFont="1" applyAlignment="1">
      <alignment horizontal="right"/>
    </xf>
    <xf numFmtId="0" fontId="35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42" fillId="34" borderId="10" xfId="0" applyFont="1" applyFill="1" applyBorder="1" applyAlignment="1">
      <alignment horizontal="center" wrapText="1"/>
    </xf>
    <xf numFmtId="3" fontId="40" fillId="33" borderId="10" xfId="0" applyNumberFormat="1" applyFont="1" applyFill="1" applyBorder="1" applyAlignment="1">
      <alignment wrapText="1"/>
    </xf>
    <xf numFmtId="3" fontId="3" fillId="0" borderId="10" xfId="0" applyNumberFormat="1" applyFont="1" applyBorder="1" applyAlignment="1">
      <alignment wrapText="1"/>
    </xf>
    <xf numFmtId="3" fontId="40" fillId="0" borderId="10" xfId="0" applyNumberFormat="1" applyFont="1" applyFill="1" applyBorder="1" applyAlignment="1">
      <alignment wrapText="1"/>
    </xf>
    <xf numFmtId="0" fontId="43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6"/>
  <sheetViews>
    <sheetView tabSelected="1" zoomScale="160" zoomScaleNormal="160" zoomScalePageLayoutView="0" workbookViewId="0" topLeftCell="A1">
      <selection activeCell="A10" sqref="A10:F10"/>
    </sheetView>
  </sheetViews>
  <sheetFormatPr defaultColWidth="8.796875" defaultRowHeight="14.25"/>
  <cols>
    <col min="1" max="1" width="48.09765625" style="0" customWidth="1"/>
    <col min="2" max="6" width="12.8984375" style="0" customWidth="1"/>
  </cols>
  <sheetData>
    <row r="2" ht="14.25">
      <c r="D2" s="5" t="s">
        <v>25</v>
      </c>
    </row>
    <row r="3" ht="14.25">
      <c r="D3" s="5" t="s">
        <v>33</v>
      </c>
    </row>
    <row r="4" ht="14.25">
      <c r="D4" s="5" t="s">
        <v>32</v>
      </c>
    </row>
    <row r="5" spans="4:5" ht="12" customHeight="1">
      <c r="D5" s="5" t="s">
        <v>34</v>
      </c>
      <c r="E5" s="5"/>
    </row>
    <row r="6" spans="1:5" s="5" customFormat="1" ht="16.5" customHeight="1">
      <c r="A6" s="5" t="s">
        <v>28</v>
      </c>
      <c r="E6" s="5" t="s">
        <v>25</v>
      </c>
    </row>
    <row r="7" s="5" customFormat="1" ht="11.25">
      <c r="E7" s="5" t="s">
        <v>30</v>
      </c>
    </row>
    <row r="8" s="5" customFormat="1" ht="11.25">
      <c r="E8" s="5" t="s">
        <v>26</v>
      </c>
    </row>
    <row r="9" s="5" customFormat="1" ht="11.25">
      <c r="E9" s="5" t="s">
        <v>31</v>
      </c>
    </row>
    <row r="10" spans="1:6" ht="18.75">
      <c r="A10" s="13" t="s">
        <v>24</v>
      </c>
      <c r="B10" s="13"/>
      <c r="C10" s="13"/>
      <c r="D10" s="13"/>
      <c r="E10" s="13"/>
      <c r="F10" s="13"/>
    </row>
    <row r="11" ht="14.25">
      <c r="F11" s="6" t="s">
        <v>27</v>
      </c>
    </row>
    <row r="12" spans="1:6" s="3" customFormat="1" ht="15.75">
      <c r="A12" s="7" t="s">
        <v>23</v>
      </c>
      <c r="B12" s="8">
        <v>2011</v>
      </c>
      <c r="C12" s="9">
        <v>2012</v>
      </c>
      <c r="D12" s="9">
        <v>2013</v>
      </c>
      <c r="E12" s="9">
        <v>2014</v>
      </c>
      <c r="F12" s="9">
        <v>2015</v>
      </c>
    </row>
    <row r="13" spans="1:6" ht="15.75">
      <c r="A13" s="1" t="s">
        <v>0</v>
      </c>
      <c r="B13" s="10">
        <f>B14+B15</f>
        <v>1072460209</v>
      </c>
      <c r="C13" s="2">
        <f>C14+C15</f>
        <v>1074475965</v>
      </c>
      <c r="D13" s="2">
        <f>D14+D15</f>
        <v>930123726</v>
      </c>
      <c r="E13" s="2">
        <f>E14+E15</f>
        <v>881649043</v>
      </c>
      <c r="F13" s="2">
        <f>F14+F15</f>
        <v>902463794</v>
      </c>
    </row>
    <row r="14" spans="1:6" ht="15.75">
      <c r="A14" s="1" t="s">
        <v>1</v>
      </c>
      <c r="B14" s="4">
        <v>793470869</v>
      </c>
      <c r="C14" s="2">
        <v>818487669</v>
      </c>
      <c r="D14" s="2">
        <v>839353422</v>
      </c>
      <c r="E14" s="2">
        <v>869126204</v>
      </c>
      <c r="F14" s="2">
        <v>891933112</v>
      </c>
    </row>
    <row r="15" spans="1:6" ht="15.75">
      <c r="A15" s="1" t="s">
        <v>2</v>
      </c>
      <c r="B15" s="4">
        <v>278989340</v>
      </c>
      <c r="C15" s="2">
        <v>255988296</v>
      </c>
      <c r="D15" s="2">
        <v>90770304</v>
      </c>
      <c r="E15" s="2">
        <v>12522839</v>
      </c>
      <c r="F15" s="2">
        <v>10530682</v>
      </c>
    </row>
    <row r="16" spans="1:6" ht="15.75">
      <c r="A16" s="1" t="s">
        <v>3</v>
      </c>
      <c r="B16" s="4">
        <v>44361000</v>
      </c>
      <c r="C16" s="2">
        <v>20000000</v>
      </c>
      <c r="D16" s="2">
        <v>20000000</v>
      </c>
      <c r="E16" s="2">
        <v>12000000</v>
      </c>
      <c r="F16" s="2">
        <v>10000000</v>
      </c>
    </row>
    <row r="17" spans="1:6" ht="18" customHeight="1">
      <c r="A17" s="1" t="s">
        <v>4</v>
      </c>
      <c r="B17" s="4">
        <v>771945644</v>
      </c>
      <c r="C17" s="2">
        <v>780705358</v>
      </c>
      <c r="D17" s="2">
        <v>785834175</v>
      </c>
      <c r="E17" s="2">
        <v>793264877</v>
      </c>
      <c r="F17" s="2">
        <v>805825666</v>
      </c>
    </row>
    <row r="18" spans="1:6" ht="15.75">
      <c r="A18" s="1" t="s">
        <v>5</v>
      </c>
      <c r="B18" s="4">
        <v>364527221</v>
      </c>
      <c r="C18" s="11">
        <v>372319942.239</v>
      </c>
      <c r="D18" s="11">
        <v>374330469.92709064</v>
      </c>
      <c r="E18" s="11">
        <v>376351854.46469694</v>
      </c>
      <c r="F18" s="11">
        <v>385760650.8263144</v>
      </c>
    </row>
    <row r="19" spans="1:6" ht="15.75">
      <c r="A19" s="1" t="s">
        <v>6</v>
      </c>
      <c r="B19" s="4">
        <v>37567923</v>
      </c>
      <c r="C19" s="2">
        <f>B19+(B19*2.2%)</f>
        <v>38394417.306</v>
      </c>
      <c r="D19" s="2">
        <f>C19+(C19*2.1%)</f>
        <v>39200700.069426</v>
      </c>
      <c r="E19" s="2">
        <f>D19+(D19*2.1%)</f>
        <v>40023914.77088395</v>
      </c>
      <c r="F19" s="2">
        <f>E19+(E19*2.1%)</f>
        <v>40864416.98107251</v>
      </c>
    </row>
    <row r="20" spans="1:6" ht="15.75">
      <c r="A20" s="1" t="s">
        <v>7</v>
      </c>
      <c r="B20" s="4">
        <v>0</v>
      </c>
      <c r="C20" s="2">
        <v>0</v>
      </c>
      <c r="D20" s="2">
        <v>0</v>
      </c>
      <c r="E20" s="2">
        <v>0</v>
      </c>
      <c r="F20" s="2">
        <v>0</v>
      </c>
    </row>
    <row r="21" spans="1:6" ht="30">
      <c r="A21" s="1" t="s">
        <v>8</v>
      </c>
      <c r="B21" s="4">
        <v>0</v>
      </c>
      <c r="C21" s="2">
        <v>0</v>
      </c>
      <c r="D21" s="2">
        <v>0</v>
      </c>
      <c r="E21" s="2">
        <v>0</v>
      </c>
      <c r="F21" s="2">
        <v>0</v>
      </c>
    </row>
    <row r="22" spans="1:6" ht="15.75">
      <c r="A22" s="1" t="s">
        <v>9</v>
      </c>
      <c r="B22" s="4">
        <f>218540376+670531+206200-81000</f>
        <v>219336107</v>
      </c>
      <c r="C22" s="2">
        <f>217425222+23088+207800</f>
        <v>217656110</v>
      </c>
      <c r="D22" s="2">
        <f>218949642+219000</f>
        <v>219168642</v>
      </c>
      <c r="E22" s="2">
        <f>221221872+111250</f>
        <v>221333122</v>
      </c>
      <c r="F22" s="2">
        <f>26523100+113000</f>
        <v>26636100</v>
      </c>
    </row>
    <row r="23" spans="1:6" ht="30">
      <c r="A23" s="1" t="s">
        <v>10</v>
      </c>
      <c r="B23" s="10">
        <f>B13-B17</f>
        <v>300514565</v>
      </c>
      <c r="C23" s="2">
        <f>C13-C17</f>
        <v>293770607</v>
      </c>
      <c r="D23" s="2">
        <f>D13-D17</f>
        <v>144289551</v>
      </c>
      <c r="E23" s="2">
        <f>E13-E17</f>
        <v>88384166</v>
      </c>
      <c r="F23" s="2">
        <f>F13-F17</f>
        <v>96638128</v>
      </c>
    </row>
    <row r="24" spans="1:6" ht="15.75">
      <c r="A24" s="1" t="s">
        <v>11</v>
      </c>
      <c r="B24" s="10">
        <f>B25</f>
        <v>14277341</v>
      </c>
      <c r="C24" s="2">
        <f>C25</f>
        <v>25000000</v>
      </c>
      <c r="D24" s="2">
        <f>D25</f>
        <v>25000000</v>
      </c>
      <c r="E24" s="2">
        <f>E25</f>
        <v>15000000</v>
      </c>
      <c r="F24" s="2">
        <f>F25</f>
        <v>15000000</v>
      </c>
    </row>
    <row r="25" spans="1:6" ht="30">
      <c r="A25" s="1" t="s">
        <v>12</v>
      </c>
      <c r="B25" s="4">
        <v>14277341</v>
      </c>
      <c r="C25" s="2">
        <v>25000000</v>
      </c>
      <c r="D25" s="2">
        <v>25000000</v>
      </c>
      <c r="E25" s="2">
        <v>15000000</v>
      </c>
      <c r="F25" s="2">
        <v>15000000</v>
      </c>
    </row>
    <row r="26" spans="1:6" ht="15.75">
      <c r="A26" s="1" t="s">
        <v>13</v>
      </c>
      <c r="B26" s="4">
        <v>0</v>
      </c>
      <c r="C26" s="2">
        <v>0</v>
      </c>
      <c r="D26" s="2">
        <v>0</v>
      </c>
      <c r="E26" s="2">
        <v>0</v>
      </c>
      <c r="F26" s="2">
        <v>0</v>
      </c>
    </row>
    <row r="27" spans="1:6" ht="15.75">
      <c r="A27" s="1" t="s">
        <v>14</v>
      </c>
      <c r="B27" s="10">
        <f>B23+B24+B26</f>
        <v>314791906</v>
      </c>
      <c r="C27" s="2">
        <f>C23+C24+C26</f>
        <v>318770607</v>
      </c>
      <c r="D27" s="2">
        <f>D23+D24+D26</f>
        <v>169289551</v>
      </c>
      <c r="E27" s="2">
        <f>E23+E24+E26</f>
        <v>103384166</v>
      </c>
      <c r="F27" s="2">
        <f>F23+F24+F26</f>
        <v>111638128</v>
      </c>
    </row>
    <row r="28" spans="1:6" ht="15.75">
      <c r="A28" s="1" t="s">
        <v>15</v>
      </c>
      <c r="B28" s="10">
        <f>B29+B30</f>
        <v>100686056</v>
      </c>
      <c r="C28" s="2">
        <f>C29+C30</f>
        <v>39027431</v>
      </c>
      <c r="D28" s="2">
        <f>D29+D30</f>
        <v>38376347</v>
      </c>
      <c r="E28" s="2">
        <f>E29+E30</f>
        <v>41894800</v>
      </c>
      <c r="F28" s="2">
        <f>F29+F30</f>
        <v>42517779</v>
      </c>
    </row>
    <row r="29" spans="1:6" ht="30">
      <c r="A29" s="1" t="s">
        <v>16</v>
      </c>
      <c r="B29" s="4">
        <v>86712056</v>
      </c>
      <c r="C29" s="2">
        <v>21713550</v>
      </c>
      <c r="D29" s="2">
        <v>17449417</v>
      </c>
      <c r="E29" s="2">
        <v>21325972</v>
      </c>
      <c r="F29" s="2">
        <v>23005372</v>
      </c>
    </row>
    <row r="30" spans="1:6" ht="15.75">
      <c r="A30" s="1" t="s">
        <v>17</v>
      </c>
      <c r="B30" s="4">
        <v>13974000</v>
      </c>
      <c r="C30" s="2">
        <v>17313881</v>
      </c>
      <c r="D30" s="2">
        <v>20926930</v>
      </c>
      <c r="E30" s="2">
        <v>20568828</v>
      </c>
      <c r="F30" s="2">
        <v>19512407</v>
      </c>
    </row>
    <row r="31" spans="1:6" ht="15.75">
      <c r="A31" s="1" t="s">
        <v>29</v>
      </c>
      <c r="B31" s="4">
        <v>0</v>
      </c>
      <c r="C31" s="2">
        <v>0</v>
      </c>
      <c r="D31" s="2">
        <v>0</v>
      </c>
      <c r="E31" s="2">
        <v>0</v>
      </c>
      <c r="F31" s="2">
        <v>0</v>
      </c>
    </row>
    <row r="32" spans="1:6" ht="15.75">
      <c r="A32" s="1" t="s">
        <v>18</v>
      </c>
      <c r="B32" s="10">
        <f>B27-B28-B31</f>
        <v>214105850</v>
      </c>
      <c r="C32" s="2">
        <f>C27-C28-C31</f>
        <v>279743176</v>
      </c>
      <c r="D32" s="2">
        <f>D27-D28-D31</f>
        <v>130913204</v>
      </c>
      <c r="E32" s="2">
        <f>E27-E28-E31</f>
        <v>61489366</v>
      </c>
      <c r="F32" s="2">
        <f>F27-F28-F31</f>
        <v>69120349</v>
      </c>
    </row>
    <row r="33" spans="1:6" ht="15.75">
      <c r="A33" s="1" t="s">
        <v>19</v>
      </c>
      <c r="B33" s="4">
        <v>449675080</v>
      </c>
      <c r="C33" s="2">
        <f>262634544+4500000+109656211</f>
        <v>376790755</v>
      </c>
      <c r="D33" s="11">
        <v>141561540</v>
      </c>
      <c r="E33" s="11">
        <v>61489366</v>
      </c>
      <c r="F33" s="11">
        <v>69120349</v>
      </c>
    </row>
    <row r="34" spans="1:6" ht="15.75">
      <c r="A34" s="1" t="s">
        <v>20</v>
      </c>
      <c r="B34" s="4">
        <f>360962304+610291+24500000+2460000</f>
        <v>388532595</v>
      </c>
      <c r="C34" s="12">
        <f>262634544+4500000+109656211</f>
        <v>376790755</v>
      </c>
      <c r="D34" s="2">
        <f>155743324-15000000</f>
        <v>140743324</v>
      </c>
      <c r="E34" s="2">
        <f>66090000-43000000</f>
        <v>23090000</v>
      </c>
      <c r="F34" s="2">
        <f>87346213-76156211</f>
        <v>11190002</v>
      </c>
    </row>
    <row r="35" spans="1:6" ht="15.75">
      <c r="A35" s="1" t="s">
        <v>21</v>
      </c>
      <c r="B35" s="4">
        <v>235569230</v>
      </c>
      <c r="C35" s="2">
        <v>97047579</v>
      </c>
      <c r="D35" s="2">
        <v>10648336</v>
      </c>
      <c r="E35" s="2">
        <v>0</v>
      </c>
      <c r="F35" s="2">
        <v>0</v>
      </c>
    </row>
    <row r="36" spans="1:6" ht="15.75">
      <c r="A36" s="1" t="s">
        <v>22</v>
      </c>
      <c r="B36" s="10">
        <f>B32-B33+B35</f>
        <v>0</v>
      </c>
      <c r="C36" s="2">
        <f>C32-C33+C35</f>
        <v>0</v>
      </c>
      <c r="D36" s="2">
        <f>D32-D33+D35</f>
        <v>0</v>
      </c>
      <c r="E36" s="2">
        <f>E32-E33+E35</f>
        <v>0</v>
      </c>
      <c r="F36" s="2">
        <f>F32-F33+F35</f>
        <v>0</v>
      </c>
    </row>
  </sheetData>
  <sheetProtection/>
  <mergeCells count="1">
    <mergeCell ref="A10:F10"/>
  </mergeCells>
  <printOptions horizontalCentered="1"/>
  <pageMargins left="0.7480314960629921" right="0.7480314960629921" top="0.47" bottom="0.42" header="0.15748031496062992" footer="0.15748031496062992"/>
  <pageSetup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Wypych</dc:creator>
  <cp:keywords/>
  <dc:description/>
  <cp:lastModifiedBy>izygmunt</cp:lastModifiedBy>
  <cp:lastPrinted>2011-03-01T08:45:29Z</cp:lastPrinted>
  <dcterms:created xsi:type="dcterms:W3CDTF">2010-11-10T16:56:40Z</dcterms:created>
  <dcterms:modified xsi:type="dcterms:W3CDTF">2011-03-03T07:19:25Z</dcterms:modified>
  <cp:category/>
  <cp:version/>
  <cp:contentType/>
  <cp:contentStatus/>
</cp:coreProperties>
</file>